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<sst xmlns="http://schemas.openxmlformats.org/spreadsheetml/2006/main" count="146" uniqueCount="34">
  <si>
    <t>Einzelseitenbahn</t>
  </si>
  <si>
    <t>Teleskopstangen</t>
  </si>
  <si>
    <t>Abspannseile</t>
  </si>
  <si>
    <t>Heringe</t>
  </si>
  <si>
    <t>Erdnägel</t>
  </si>
  <si>
    <t>Theaterbahnen</t>
  </si>
  <si>
    <t>Einzel Fensterbahnen</t>
  </si>
  <si>
    <t>Die Zahl bezieht sich auf die Zwischen Segmente</t>
  </si>
  <si>
    <t>8m Jurte</t>
  </si>
  <si>
    <t>1 Komplett</t>
  </si>
  <si>
    <t>Kothe 4er</t>
  </si>
  <si>
    <t>Kothe 5er</t>
  </si>
  <si>
    <t>Hochkothe 4er</t>
  </si>
  <si>
    <t>Doppelstock ja/nein</t>
  </si>
  <si>
    <t>ja</t>
  </si>
  <si>
    <t>Anzahl Stockwerke (max 3)</t>
  </si>
  <si>
    <t>7er Jurtenburg</t>
  </si>
  <si>
    <t>Oval Jurte</t>
  </si>
  <si>
    <t>Doppelstock bezieht sich auf die äusseren Jurten,</t>
  </si>
  <si>
    <t>dann dreistöckig</t>
  </si>
  <si>
    <t xml:space="preserve">die mittlere ist schon zweistöckig und bei Doppelstock </t>
  </si>
  <si>
    <t>Hochkothe 5er</t>
  </si>
  <si>
    <t xml:space="preserve">ca. X m Abspannseil </t>
  </si>
  <si>
    <t>Jurtenburgen und Kompl. Konstruktionen</t>
  </si>
  <si>
    <t>Kothenbahn</t>
  </si>
  <si>
    <t>Kondom/Hutze/OPA...</t>
  </si>
  <si>
    <t>Ihr müsst einfach die gewünschte Menge an Zelten hinter dem Namen eintragen und die Exelliste rechnet euch aus Wieviel Material ihr Braucht.  Ihr habt auch die wahl die Stockwerke zu wählen. Die Einzigste ausnahme ist die Ovaljurte. Dort Steht die Zahl für die Eingebauten Theaterbahnen. Sprich die 2 würde stehen für eine Ovaljurte mit 2 Zwischen Segmenten.</t>
  </si>
  <si>
    <t>9m Jurte Giga Set</t>
  </si>
  <si>
    <t>6m Jurte</t>
  </si>
  <si>
    <t xml:space="preserve"> --</t>
  </si>
  <si>
    <t>Jurten</t>
  </si>
  <si>
    <t>Kothen</t>
  </si>
  <si>
    <t>Kröte</t>
  </si>
  <si>
    <t>Lok</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</si>
</sst>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11"/>
      <color theme="1"/>
      <name val="Calibri"/>
      <family val="2"/>
    </font>
    <font>
      <sz val="11"/>
      <color indexed="8"/>
      <name val="Calibri"/>
      <family val="2"/>
    </font>
    <font>
      <sz val="11"/>
      <color indexed="9"/>
      <name val="Calibri"/>
      <family val="2"/>
    </font>
    <font>
      <sz val="8"/>
      <name val="Calibri"/>
      <family val="2"/>
    </font>
    <font>
      <sz val="11"/>
      <name val="Calibri"/>
      <family val="0"/>
    </font>
    <font>
      <b/>
      <sz val="20"/>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8"/>
      <name val="Calibri"/>
      <family val="2"/>
    </font>
    <font>
      <b/>
      <sz val="14"/>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0" fontId="2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39">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horizontal="center" vertical="top"/>
    </xf>
    <xf numFmtId="0" fontId="0" fillId="33" borderId="0"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1" xfId="0" applyFill="1" applyBorder="1" applyAlignment="1">
      <alignment horizontal="center"/>
    </xf>
    <xf numFmtId="0" fontId="2" fillId="33" borderId="0" xfId="0" applyFont="1" applyFill="1" applyBorder="1" applyAlignment="1">
      <alignment/>
    </xf>
    <xf numFmtId="0" fontId="0" fillId="33" borderId="16" xfId="0" applyFill="1" applyBorder="1" applyAlignment="1">
      <alignment/>
    </xf>
    <xf numFmtId="0" fontId="0" fillId="33" borderId="0" xfId="0" applyFill="1" applyBorder="1" applyAlignment="1">
      <alignment horizontal="center" vertical="center"/>
    </xf>
    <xf numFmtId="0" fontId="0" fillId="33" borderId="12" xfId="0" applyFill="1" applyBorder="1" applyAlignment="1">
      <alignment horizontal="center"/>
    </xf>
    <xf numFmtId="0" fontId="0" fillId="33" borderId="13" xfId="0" applyFill="1" applyBorder="1" applyAlignment="1">
      <alignment horizontal="right"/>
    </xf>
    <xf numFmtId="0" fontId="0" fillId="34" borderId="13" xfId="0" applyFill="1" applyBorder="1" applyAlignment="1">
      <alignment/>
    </xf>
    <xf numFmtId="0" fontId="0" fillId="34" borderId="12" xfId="0" applyFill="1" applyBorder="1" applyAlignment="1">
      <alignment horizontal="center"/>
    </xf>
    <xf numFmtId="0" fontId="4" fillId="33" borderId="0" xfId="0" applyFont="1" applyFill="1" applyBorder="1" applyAlignment="1">
      <alignment/>
    </xf>
    <xf numFmtId="0" fontId="0" fillId="35" borderId="0" xfId="0" applyFill="1" applyBorder="1" applyAlignment="1">
      <alignment/>
    </xf>
    <xf numFmtId="0" fontId="0" fillId="36" borderId="0" xfId="0" applyFill="1" applyBorder="1" applyAlignment="1">
      <alignment/>
    </xf>
    <xf numFmtId="0" fontId="0" fillId="36" borderId="12" xfId="0" applyFill="1" applyBorder="1" applyAlignment="1">
      <alignment horizontal="center"/>
    </xf>
    <xf numFmtId="0" fontId="0" fillId="36" borderId="13" xfId="0" applyFill="1" applyBorder="1" applyAlignment="1">
      <alignment/>
    </xf>
    <xf numFmtId="0" fontId="0" fillId="36" borderId="14" xfId="0" applyFill="1" applyBorder="1" applyAlignment="1">
      <alignment/>
    </xf>
    <xf numFmtId="0" fontId="2" fillId="35" borderId="0" xfId="0" applyFont="1" applyFill="1" applyBorder="1" applyAlignment="1">
      <alignment/>
    </xf>
    <xf numFmtId="0" fontId="0" fillId="35" borderId="0" xfId="0"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vertical="top"/>
    </xf>
    <xf numFmtId="0" fontId="0" fillId="35" borderId="0" xfId="0" applyFill="1" applyBorder="1" applyAlignment="1">
      <alignment horizontal="left" vertical="top"/>
    </xf>
    <xf numFmtId="0" fontId="4" fillId="35" borderId="0" xfId="0" applyFont="1" applyFill="1" applyBorder="1" applyAlignment="1">
      <alignment/>
    </xf>
    <xf numFmtId="0" fontId="4" fillId="35" borderId="0" xfId="0" applyFont="1" applyFill="1" applyBorder="1" applyAlignment="1">
      <alignment/>
    </xf>
    <xf numFmtId="0" fontId="0" fillId="33" borderId="0" xfId="0" applyFill="1" applyBorder="1" applyAlignment="1">
      <alignment vertical="center"/>
    </xf>
    <xf numFmtId="0" fontId="0" fillId="33" borderId="0" xfId="0" applyFill="1" applyBorder="1" applyAlignment="1">
      <alignment horizontal="center" vertical="center" wrapText="1"/>
    </xf>
    <xf numFmtId="0" fontId="0" fillId="33" borderId="0" xfId="0" applyFill="1" applyBorder="1" applyAlignment="1">
      <alignment horizontal="center" vertical="center" wrapText="1"/>
    </xf>
    <xf numFmtId="0" fontId="5" fillId="35" borderId="0" xfId="0" applyFont="1" applyFill="1" applyBorder="1" applyAlignment="1">
      <alignment horizontal="center" vertical="center"/>
    </xf>
    <xf numFmtId="0" fontId="2" fillId="33" borderId="0" xfId="0" applyFont="1" applyFill="1" applyBorder="1" applyAlignment="1">
      <alignment vertical="center"/>
    </xf>
    <xf numFmtId="0" fontId="0" fillId="33" borderId="13" xfId="0" applyFill="1" applyBorder="1" applyAlignment="1">
      <alignment horizontal="center"/>
    </xf>
    <xf numFmtId="0" fontId="0" fillId="33" borderId="13" xfId="0" applyFill="1" applyBorder="1" applyAlignment="1">
      <alignment horizontal="center" vertical="center"/>
    </xf>
    <xf numFmtId="0" fontId="0" fillId="33" borderId="12" xfId="0" applyFill="1" applyBorder="1" applyAlignment="1">
      <alignment horizontal="center" vertical="center"/>
    </xf>
    <xf numFmtId="0" fontId="43" fillId="33" borderId="0" xfId="0" applyFont="1" applyFill="1" applyBorder="1" applyAlignment="1">
      <alignment horizontal="center" vertical="center" wrapText="1"/>
    </xf>
    <xf numFmtId="0" fontId="24" fillId="35" borderId="0" xfId="0" applyFont="1" applyFill="1" applyBorder="1" applyAlignment="1">
      <alignment vertic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1"/>
  <sheetViews>
    <sheetView tabSelected="1" view="pageLayout" zoomScale="70" zoomScalePageLayoutView="70" workbookViewId="0" topLeftCell="A1">
      <selection activeCell="H10" sqref="H10:H12"/>
    </sheetView>
  </sheetViews>
  <sheetFormatPr defaultColWidth="11.421875" defaultRowHeight="15"/>
  <cols>
    <col min="1" max="1" width="15.28125" style="3" customWidth="1"/>
    <col min="2" max="2" width="25.00390625" style="3" bestFit="1" customWidth="1"/>
    <col min="3" max="3" width="6.8515625" style="3" customWidth="1"/>
    <col min="4" max="4" width="14.8515625" style="3" customWidth="1"/>
    <col min="5" max="5" width="25.00390625" style="3" bestFit="1" customWidth="1"/>
    <col min="6" max="6" width="6.7109375" style="3" customWidth="1"/>
    <col min="7" max="7" width="10.57421875" style="3" bestFit="1" customWidth="1"/>
    <col min="8" max="8" width="25.00390625" style="3" bestFit="1" customWidth="1"/>
    <col min="9" max="9" width="8.7109375" style="3" customWidth="1"/>
    <col min="10" max="10" width="13.28125" style="3" customWidth="1"/>
    <col min="11" max="11" width="25.00390625" style="3" bestFit="1" customWidth="1"/>
    <col min="12" max="16384" width="11.421875" style="3" customWidth="1"/>
  </cols>
  <sheetData>
    <row r="1" spans="1:11" ht="15" customHeight="1">
      <c r="A1" s="31" t="s">
        <v>26</v>
      </c>
      <c r="B1" s="31"/>
      <c r="C1" s="31"/>
      <c r="D1" s="31"/>
      <c r="E1" s="31"/>
      <c r="F1" s="31"/>
      <c r="G1" s="31"/>
      <c r="H1" s="31"/>
      <c r="I1" s="29"/>
      <c r="J1" s="29"/>
      <c r="K1" s="29"/>
    </row>
    <row r="2" spans="1:11" ht="15">
      <c r="A2" s="31"/>
      <c r="B2" s="31"/>
      <c r="C2" s="31"/>
      <c r="D2" s="31"/>
      <c r="E2" s="31"/>
      <c r="F2" s="31"/>
      <c r="G2" s="31"/>
      <c r="H2" s="31"/>
      <c r="I2" s="29"/>
      <c r="J2" s="29"/>
      <c r="K2" s="29"/>
    </row>
    <row r="3" spans="1:11" ht="15">
      <c r="A3" s="31"/>
      <c r="B3" s="31"/>
      <c r="C3" s="31"/>
      <c r="D3" s="31"/>
      <c r="E3" s="31"/>
      <c r="F3" s="31"/>
      <c r="G3" s="31"/>
      <c r="H3" s="31"/>
      <c r="I3" s="11"/>
      <c r="J3" s="11"/>
      <c r="K3" s="11"/>
    </row>
    <row r="4" spans="1:11" ht="15">
      <c r="A4" s="30"/>
      <c r="B4" s="30"/>
      <c r="C4" s="30"/>
      <c r="D4" s="30"/>
      <c r="E4" s="30"/>
      <c r="F4" s="30"/>
      <c r="G4" s="30"/>
      <c r="H4" s="30"/>
      <c r="I4" s="11"/>
      <c r="J4" s="11"/>
      <c r="K4" s="11"/>
    </row>
    <row r="5" spans="1:11" ht="15.75">
      <c r="A5" s="37" t="s">
        <v>30</v>
      </c>
      <c r="B5" s="30"/>
      <c r="C5" s="30"/>
      <c r="D5" s="30"/>
      <c r="E5" s="30"/>
      <c r="F5" s="30"/>
      <c r="G5" s="30"/>
      <c r="H5" s="30"/>
      <c r="I5" s="11"/>
      <c r="J5" s="11"/>
      <c r="K5" s="11"/>
    </row>
    <row r="6" spans="1:5" ht="15.75" thickBot="1">
      <c r="A6" s="10"/>
      <c r="B6" s="10"/>
      <c r="D6" s="10" t="s">
        <v>7</v>
      </c>
      <c r="E6" s="10"/>
    </row>
    <row r="7" spans="1:5" ht="15">
      <c r="A7" s="1" t="s">
        <v>28</v>
      </c>
      <c r="B7" s="2">
        <v>1</v>
      </c>
      <c r="D7" s="1" t="s">
        <v>17</v>
      </c>
      <c r="E7" s="8">
        <v>1</v>
      </c>
    </row>
    <row r="8" spans="1:5" ht="15">
      <c r="A8" s="18">
        <v>1</v>
      </c>
      <c r="B8" s="19" t="s">
        <v>15</v>
      </c>
      <c r="D8" s="18">
        <v>1</v>
      </c>
      <c r="E8" s="19" t="s">
        <v>15</v>
      </c>
    </row>
    <row r="9" spans="1:5" ht="15">
      <c r="A9" s="5">
        <f>B7*6</f>
        <v>6</v>
      </c>
      <c r="B9" s="4" t="s">
        <v>24</v>
      </c>
      <c r="D9" s="5">
        <v>6</v>
      </c>
      <c r="E9" s="4" t="s">
        <v>24</v>
      </c>
    </row>
    <row r="10" spans="1:5" ht="15">
      <c r="A10" s="14">
        <f>IF(A8=1,B7*12,IF(A8=2,B7*12*2,IF(A8=3,B7*12*3)))</f>
        <v>12</v>
      </c>
      <c r="B10" s="4" t="s">
        <v>0</v>
      </c>
      <c r="D10" s="20">
        <f>IF(D8=1,(12+E7*2),IF(D8=2,(12+E7*2)*2,IF(D8=3,(12+E7*2)*3)))</f>
        <v>14</v>
      </c>
      <c r="E10" s="4" t="s">
        <v>0</v>
      </c>
    </row>
    <row r="11" spans="1:5" ht="15">
      <c r="A11" s="5">
        <f>B7*12</f>
        <v>12</v>
      </c>
      <c r="B11" s="4" t="s">
        <v>6</v>
      </c>
      <c r="D11" s="5">
        <f>12+E7*2</f>
        <v>14</v>
      </c>
      <c r="E11" s="4" t="s">
        <v>6</v>
      </c>
    </row>
    <row r="12" spans="1:5" ht="15">
      <c r="A12" s="5">
        <f>B7*0</f>
        <v>0</v>
      </c>
      <c r="B12" s="4" t="s">
        <v>5</v>
      </c>
      <c r="D12" s="5">
        <f>E7*2</f>
        <v>2</v>
      </c>
      <c r="E12" s="4" t="s">
        <v>5</v>
      </c>
    </row>
    <row r="13" spans="1:5" ht="15">
      <c r="A13" s="5">
        <f>B7*12</f>
        <v>12</v>
      </c>
      <c r="B13" s="4" t="s">
        <v>1</v>
      </c>
      <c r="D13" s="5">
        <f>12+2*E7</f>
        <v>14</v>
      </c>
      <c r="E13" s="4" t="s">
        <v>1</v>
      </c>
    </row>
    <row r="14" spans="1:5" ht="15">
      <c r="A14" s="5">
        <f>A13</f>
        <v>12</v>
      </c>
      <c r="B14" s="4" t="s">
        <v>2</v>
      </c>
      <c r="D14" s="5">
        <f>D13</f>
        <v>14</v>
      </c>
      <c r="E14" s="4" t="s">
        <v>2</v>
      </c>
    </row>
    <row r="15" spans="1:5" ht="15">
      <c r="A15" s="5">
        <f>B7*12</f>
        <v>12</v>
      </c>
      <c r="B15" s="4" t="s">
        <v>3</v>
      </c>
      <c r="D15" s="5">
        <f>12+2*E7</f>
        <v>14</v>
      </c>
      <c r="E15" s="4" t="s">
        <v>3</v>
      </c>
    </row>
    <row r="16" spans="1:5" ht="15">
      <c r="A16" s="5">
        <f>B7*12</f>
        <v>12</v>
      </c>
      <c r="B16" s="4" t="s">
        <v>4</v>
      </c>
      <c r="D16" s="5">
        <f>12+2*E7</f>
        <v>14</v>
      </c>
      <c r="E16" s="4" t="s">
        <v>4</v>
      </c>
    </row>
    <row r="17" spans="1:5" ht="15">
      <c r="A17" s="5">
        <f>1*B7</f>
        <v>1</v>
      </c>
      <c r="B17" s="4" t="s">
        <v>25</v>
      </c>
      <c r="D17" s="5">
        <v>2</v>
      </c>
      <c r="E17" s="4" t="s">
        <v>25</v>
      </c>
    </row>
    <row r="18" spans="1:5" ht="15.75" thickBot="1">
      <c r="A18" s="21">
        <f>IF(A8=1,(A13*4),IF(A8=2,(A13*4)*2,IF(A8=3,(A13*4)*3)))</f>
        <v>48</v>
      </c>
      <c r="B18" s="7" t="s">
        <v>22</v>
      </c>
      <c r="D18" s="21">
        <f>IF(D8=1,(D13*4),IF(D8=2,(D13*4)*2,IF(D8=3,(D13*4)*3)))</f>
        <v>56</v>
      </c>
      <c r="E18" s="7" t="s">
        <v>22</v>
      </c>
    </row>
    <row r="19" spans="1:11" ht="15">
      <c r="A19" s="9"/>
      <c r="B19" s="9"/>
      <c r="C19" s="9"/>
      <c r="D19" s="9"/>
      <c r="E19" s="9"/>
      <c r="F19" s="9"/>
      <c r="G19" s="9"/>
      <c r="H19" s="9"/>
      <c r="I19" s="9"/>
      <c r="J19" s="9"/>
      <c r="K19" s="9"/>
    </row>
    <row r="20" ht="15.75" thickBot="1"/>
    <row r="21" spans="1:5" ht="15">
      <c r="A21" s="1" t="s">
        <v>8</v>
      </c>
      <c r="B21" s="8">
        <v>1</v>
      </c>
      <c r="D21" s="1" t="s">
        <v>27</v>
      </c>
      <c r="E21" s="8">
        <v>1</v>
      </c>
    </row>
    <row r="22" spans="1:5" ht="15">
      <c r="A22" s="18">
        <v>1</v>
      </c>
      <c r="B22" s="19" t="s">
        <v>15</v>
      </c>
      <c r="D22" s="18">
        <v>1</v>
      </c>
      <c r="E22" s="19" t="s">
        <v>15</v>
      </c>
    </row>
    <row r="23" spans="1:5" ht="15">
      <c r="A23" s="5" t="s">
        <v>9</v>
      </c>
      <c r="B23" s="4" t="s">
        <v>24</v>
      </c>
      <c r="D23" s="5">
        <f>24*E21</f>
        <v>24</v>
      </c>
      <c r="E23" s="4" t="s">
        <v>24</v>
      </c>
    </row>
    <row r="24" spans="1:5" ht="15">
      <c r="A24" s="20">
        <f>IF(A22=1,B21*16,IF(A22=2,B21*16*2,IF(A22=3,B21*16*3)))</f>
        <v>16</v>
      </c>
      <c r="B24" s="4" t="s">
        <v>0</v>
      </c>
      <c r="D24" s="20">
        <f>IF(D22=1,E21*18,IF(D22=2,E21*18*2,IF(D22=3,E21*18*3)))</f>
        <v>18</v>
      </c>
      <c r="E24" s="4" t="s">
        <v>0</v>
      </c>
    </row>
    <row r="25" spans="1:5" ht="15">
      <c r="A25" s="5">
        <f>16*B21</f>
        <v>16</v>
      </c>
      <c r="B25" s="4" t="s">
        <v>6</v>
      </c>
      <c r="D25" s="5">
        <f>18*E21</f>
        <v>18</v>
      </c>
      <c r="E25" s="4" t="s">
        <v>6</v>
      </c>
    </row>
    <row r="26" spans="1:5" ht="15">
      <c r="A26" s="5">
        <f>0*B21</f>
        <v>0</v>
      </c>
      <c r="B26" s="4" t="s">
        <v>5</v>
      </c>
      <c r="D26" s="5">
        <f>6*E21</f>
        <v>6</v>
      </c>
      <c r="E26" s="4" t="s">
        <v>5</v>
      </c>
    </row>
    <row r="27" spans="1:5" ht="15">
      <c r="A27" s="5">
        <f>16*B21</f>
        <v>16</v>
      </c>
      <c r="B27" s="4" t="s">
        <v>1</v>
      </c>
      <c r="D27" s="5">
        <f>30*E21</f>
        <v>30</v>
      </c>
      <c r="E27" s="4" t="s">
        <v>1</v>
      </c>
    </row>
    <row r="28" spans="1:5" ht="15">
      <c r="A28" s="5">
        <f>A27</f>
        <v>16</v>
      </c>
      <c r="B28" s="4" t="s">
        <v>2</v>
      </c>
      <c r="D28" s="5">
        <f>D27</f>
        <v>30</v>
      </c>
      <c r="E28" s="4" t="s">
        <v>2</v>
      </c>
    </row>
    <row r="29" spans="1:5" ht="15">
      <c r="A29" s="5">
        <v>16</v>
      </c>
      <c r="B29" s="4" t="s">
        <v>3</v>
      </c>
      <c r="D29" s="5">
        <f>30*E21</f>
        <v>30</v>
      </c>
      <c r="E29" s="4" t="s">
        <v>3</v>
      </c>
    </row>
    <row r="30" spans="1:5" ht="15">
      <c r="A30" s="5">
        <v>16</v>
      </c>
      <c r="B30" s="4" t="s">
        <v>4</v>
      </c>
      <c r="D30" s="5">
        <f>18*E21</f>
        <v>18</v>
      </c>
      <c r="E30" s="4" t="s">
        <v>4</v>
      </c>
    </row>
    <row r="31" spans="1:5" ht="15">
      <c r="A31" s="5">
        <f>1*B21</f>
        <v>1</v>
      </c>
      <c r="B31" s="4" t="s">
        <v>25</v>
      </c>
      <c r="D31" s="5">
        <f>1*E21</f>
        <v>1</v>
      </c>
      <c r="E31" s="4" t="s">
        <v>25</v>
      </c>
    </row>
    <row r="32" spans="1:5" ht="15.75" thickBot="1">
      <c r="A32" s="21">
        <f>IF(A22=1,(A27*4),IF(A22=2,(A27*4)*2,IF(A22=3,(A27*4)*3)))</f>
        <v>64</v>
      </c>
      <c r="B32" s="7" t="s">
        <v>22</v>
      </c>
      <c r="D32" s="21">
        <f>IF(D22=1,(D27*4),IF(D22=2,(D27*4)*2,IF(D22=3,(D27*4)*3)))</f>
        <v>120</v>
      </c>
      <c r="E32" s="7" t="s">
        <v>22</v>
      </c>
    </row>
    <row r="33" spans="1:9" ht="18.75">
      <c r="A33" s="38" t="s">
        <v>31</v>
      </c>
      <c r="B33" s="9"/>
      <c r="C33" s="9"/>
      <c r="D33" s="9"/>
      <c r="E33" s="9"/>
      <c r="F33" s="9"/>
      <c r="G33" s="9"/>
      <c r="H33" s="9"/>
      <c r="I33" s="9"/>
    </row>
    <row r="34" spans="1:9" ht="15">
      <c r="A34" s="33"/>
      <c r="B34" s="9"/>
      <c r="C34" s="9"/>
      <c r="D34" s="9"/>
      <c r="E34" s="9"/>
      <c r="F34" s="9"/>
      <c r="G34" s="9"/>
      <c r="H34" s="9"/>
      <c r="I34" s="9"/>
    </row>
    <row r="35" spans="6:9" s="28" customFormat="1" ht="15">
      <c r="F35" s="27"/>
      <c r="G35" s="27"/>
      <c r="H35" s="27"/>
      <c r="I35" s="27"/>
    </row>
    <row r="36" spans="6:9" ht="15.75" thickBot="1">
      <c r="F36" s="9"/>
      <c r="G36" s="9"/>
      <c r="H36" s="9"/>
      <c r="I36" s="9"/>
    </row>
    <row r="37" spans="1:9" ht="15">
      <c r="A37" s="1" t="s">
        <v>10</v>
      </c>
      <c r="B37" s="8">
        <v>1</v>
      </c>
      <c r="D37" s="1" t="s">
        <v>12</v>
      </c>
      <c r="E37" s="8">
        <v>1</v>
      </c>
      <c r="F37" s="9"/>
      <c r="G37" s="1" t="s">
        <v>32</v>
      </c>
      <c r="H37" s="8">
        <v>1</v>
      </c>
      <c r="I37" s="9"/>
    </row>
    <row r="38" spans="1:12" ht="15">
      <c r="A38" s="35" t="s">
        <v>29</v>
      </c>
      <c r="B38" s="36" t="s">
        <v>29</v>
      </c>
      <c r="D38" s="14">
        <v>3</v>
      </c>
      <c r="E38" s="15" t="s">
        <v>15</v>
      </c>
      <c r="F38" s="9"/>
      <c r="G38" s="35" t="s">
        <v>29</v>
      </c>
      <c r="H38" s="36" t="s">
        <v>29</v>
      </c>
      <c r="I38" s="9"/>
      <c r="L38" s="9"/>
    </row>
    <row r="39" spans="1:12" ht="15">
      <c r="A39" s="5">
        <f>4*B37</f>
        <v>4</v>
      </c>
      <c r="B39" s="4" t="s">
        <v>24</v>
      </c>
      <c r="D39" s="5">
        <f>4*E37</f>
        <v>4</v>
      </c>
      <c r="E39" s="4" t="s">
        <v>24</v>
      </c>
      <c r="F39" s="9"/>
      <c r="G39" s="5">
        <v>1</v>
      </c>
      <c r="H39" s="4" t="s">
        <v>24</v>
      </c>
      <c r="I39" s="9"/>
      <c r="L39" s="9"/>
    </row>
    <row r="40" spans="1:12" ht="15">
      <c r="A40" s="5">
        <v>0</v>
      </c>
      <c r="B40" s="4" t="s">
        <v>0</v>
      </c>
      <c r="D40" s="14">
        <f>IF(D38=1,E37*8,IF(D38=2,E37*8*2,IF(D38=3,E37*8*3)))</f>
        <v>24</v>
      </c>
      <c r="E40" s="4" t="s">
        <v>0</v>
      </c>
      <c r="F40" s="9"/>
      <c r="G40" s="5">
        <v>0</v>
      </c>
      <c r="H40" s="4" t="s">
        <v>0</v>
      </c>
      <c r="I40" s="9"/>
      <c r="L40" s="9"/>
    </row>
    <row r="41" spans="1:12" ht="15">
      <c r="A41" s="5">
        <f>0*B37</f>
        <v>0</v>
      </c>
      <c r="B41" s="4" t="s">
        <v>6</v>
      </c>
      <c r="D41" s="5">
        <f>0*E37</f>
        <v>0</v>
      </c>
      <c r="E41" s="4" t="s">
        <v>6</v>
      </c>
      <c r="F41" s="9"/>
      <c r="G41" s="5">
        <f>0*H37</f>
        <v>0</v>
      </c>
      <c r="H41" s="4" t="s">
        <v>6</v>
      </c>
      <c r="I41" s="22"/>
      <c r="J41" s="17"/>
      <c r="K41" s="17"/>
      <c r="L41" s="9"/>
    </row>
    <row r="42" spans="1:12" ht="15">
      <c r="A42" s="5">
        <f>0*B37</f>
        <v>0</v>
      </c>
      <c r="B42" s="4" t="s">
        <v>5</v>
      </c>
      <c r="D42" s="5">
        <f>0*E37</f>
        <v>0</v>
      </c>
      <c r="E42" s="4" t="s">
        <v>5</v>
      </c>
      <c r="F42" s="9"/>
      <c r="G42" s="5">
        <f>0*H37</f>
        <v>0</v>
      </c>
      <c r="H42" s="4" t="s">
        <v>5</v>
      </c>
      <c r="I42" s="22"/>
      <c r="J42" s="17"/>
      <c r="K42" s="17"/>
      <c r="L42" s="9"/>
    </row>
    <row r="43" spans="1:12" ht="15">
      <c r="A43" s="5">
        <v>0</v>
      </c>
      <c r="B43" s="4" t="s">
        <v>1</v>
      </c>
      <c r="D43" s="5">
        <f>8*E37</f>
        <v>8</v>
      </c>
      <c r="E43" s="4" t="s">
        <v>1</v>
      </c>
      <c r="F43" s="9"/>
      <c r="G43" s="5">
        <v>0</v>
      </c>
      <c r="H43" s="4" t="s">
        <v>1</v>
      </c>
      <c r="I43" s="22"/>
      <c r="J43" s="17"/>
      <c r="K43" s="17"/>
      <c r="L43" s="9"/>
    </row>
    <row r="44" spans="1:12" ht="15">
      <c r="A44" s="5">
        <f>A43</f>
        <v>0</v>
      </c>
      <c r="B44" s="4" t="s">
        <v>2</v>
      </c>
      <c r="D44" s="5">
        <f>D43</f>
        <v>8</v>
      </c>
      <c r="E44" s="4" t="s">
        <v>2</v>
      </c>
      <c r="F44" s="9"/>
      <c r="G44" s="5">
        <f>G43</f>
        <v>0</v>
      </c>
      <c r="H44" s="4" t="s">
        <v>2</v>
      </c>
      <c r="I44" s="24"/>
      <c r="J44" s="22"/>
      <c r="K44" s="22"/>
      <c r="L44" s="9"/>
    </row>
    <row r="45" spans="1:12" ht="15">
      <c r="A45" s="5">
        <f>8*B37</f>
        <v>8</v>
      </c>
      <c r="B45" s="4" t="s">
        <v>3</v>
      </c>
      <c r="D45" s="5">
        <f>8*E37</f>
        <v>8</v>
      </c>
      <c r="E45" s="4" t="s">
        <v>3</v>
      </c>
      <c r="F45" s="9"/>
      <c r="G45" s="5">
        <f>6*H37</f>
        <v>6</v>
      </c>
      <c r="H45" s="4" t="s">
        <v>3</v>
      </c>
      <c r="I45" s="25"/>
      <c r="J45" s="22"/>
      <c r="K45" s="22"/>
      <c r="L45" s="9"/>
    </row>
    <row r="46" spans="1:12" ht="15">
      <c r="A46" s="5">
        <f>8*B37</f>
        <v>8</v>
      </c>
      <c r="B46" s="4" t="s">
        <v>4</v>
      </c>
      <c r="D46" s="5">
        <f>8*E37</f>
        <v>8</v>
      </c>
      <c r="E46" s="4" t="s">
        <v>4</v>
      </c>
      <c r="F46" s="9"/>
      <c r="G46" s="5">
        <f>6</f>
        <v>6</v>
      </c>
      <c r="H46" s="4" t="s">
        <v>4</v>
      </c>
      <c r="I46" s="26"/>
      <c r="J46" s="22"/>
      <c r="K46" s="22"/>
      <c r="L46" s="9"/>
    </row>
    <row r="47" spans="1:12" ht="15">
      <c r="A47" s="5">
        <f>1*B37</f>
        <v>1</v>
      </c>
      <c r="B47" s="4" t="s">
        <v>25</v>
      </c>
      <c r="D47" s="5">
        <f>1*E37</f>
        <v>1</v>
      </c>
      <c r="E47" s="4" t="s">
        <v>25</v>
      </c>
      <c r="F47" s="9"/>
      <c r="G47" s="5">
        <v>0</v>
      </c>
      <c r="H47" s="4" t="s">
        <v>25</v>
      </c>
      <c r="I47" s="17"/>
      <c r="J47" s="22"/>
      <c r="K47" s="22"/>
      <c r="L47" s="9"/>
    </row>
    <row r="48" spans="1:12" ht="15.75" thickBot="1">
      <c r="A48" s="6">
        <f>A43*4</f>
        <v>0</v>
      </c>
      <c r="B48" s="7" t="s">
        <v>22</v>
      </c>
      <c r="D48" s="21">
        <f>IF(D8=1,(D43*4),IF(D8=2,(D43*4)*2,IF(D8=3,(D43*4)*3)))</f>
        <v>32</v>
      </c>
      <c r="E48" s="7" t="s">
        <v>22</v>
      </c>
      <c r="F48" s="9"/>
      <c r="G48" s="6">
        <f>G43*4</f>
        <v>0</v>
      </c>
      <c r="H48" s="7" t="s">
        <v>22</v>
      </c>
      <c r="I48" s="17"/>
      <c r="J48" s="22"/>
      <c r="K48" s="22"/>
      <c r="L48" s="9"/>
    </row>
    <row r="49" spans="6:12" ht="15">
      <c r="F49" s="9"/>
      <c r="G49" s="9"/>
      <c r="H49" s="9"/>
      <c r="K49" s="9"/>
      <c r="L49" s="9"/>
    </row>
    <row r="50" ht="15.75" thickBot="1"/>
    <row r="51" spans="1:8" ht="15">
      <c r="A51" s="1" t="s">
        <v>11</v>
      </c>
      <c r="B51" s="8">
        <v>1</v>
      </c>
      <c r="D51" s="1" t="s">
        <v>21</v>
      </c>
      <c r="E51" s="8">
        <v>1</v>
      </c>
      <c r="F51" s="9"/>
      <c r="G51" s="1" t="s">
        <v>33</v>
      </c>
      <c r="H51" s="8">
        <v>1</v>
      </c>
    </row>
    <row r="52" spans="1:8" ht="15">
      <c r="A52" s="34" t="s">
        <v>29</v>
      </c>
      <c r="B52" s="12" t="s">
        <v>29</v>
      </c>
      <c r="D52" s="20">
        <v>3</v>
      </c>
      <c r="E52" s="19" t="s">
        <v>15</v>
      </c>
      <c r="F52" s="9"/>
      <c r="G52" s="34" t="s">
        <v>29</v>
      </c>
      <c r="H52" s="12" t="s">
        <v>29</v>
      </c>
    </row>
    <row r="53" spans="1:8" ht="15">
      <c r="A53" s="5">
        <f>5*B51</f>
        <v>5</v>
      </c>
      <c r="B53" s="4" t="s">
        <v>24</v>
      </c>
      <c r="D53" s="5">
        <f>5*E51</f>
        <v>5</v>
      </c>
      <c r="E53" s="4" t="s">
        <v>24</v>
      </c>
      <c r="F53" s="9"/>
      <c r="G53" s="5">
        <f>8*H51</f>
        <v>8</v>
      </c>
      <c r="H53" s="4" t="s">
        <v>24</v>
      </c>
    </row>
    <row r="54" spans="1:8" ht="15">
      <c r="A54" s="5">
        <v>0</v>
      </c>
      <c r="B54" s="4" t="s">
        <v>0</v>
      </c>
      <c r="D54" s="20">
        <f>IF(D52=1,E51*10,IF(D52=2,E51*10*2,IF(D52=3,E51*10*3)))</f>
        <v>30</v>
      </c>
      <c r="E54" s="4" t="s">
        <v>0</v>
      </c>
      <c r="F54" s="9"/>
      <c r="G54" s="5">
        <v>2</v>
      </c>
      <c r="H54" s="4" t="s">
        <v>0</v>
      </c>
    </row>
    <row r="55" spans="1:8" ht="15">
      <c r="A55" s="5">
        <f>0*B51</f>
        <v>0</v>
      </c>
      <c r="B55" s="4" t="s">
        <v>6</v>
      </c>
      <c r="D55" s="5">
        <f>0*E51</f>
        <v>0</v>
      </c>
      <c r="E55" s="4" t="s">
        <v>6</v>
      </c>
      <c r="F55" s="9"/>
      <c r="G55" s="5">
        <f>0*H51</f>
        <v>0</v>
      </c>
      <c r="H55" s="4" t="s">
        <v>6</v>
      </c>
    </row>
    <row r="56" spans="1:8" ht="15">
      <c r="A56" s="5">
        <f>0*B51</f>
        <v>0</v>
      </c>
      <c r="B56" s="4" t="s">
        <v>5</v>
      </c>
      <c r="D56" s="5">
        <f>0*E51</f>
        <v>0</v>
      </c>
      <c r="E56" s="4" t="s">
        <v>5</v>
      </c>
      <c r="F56" s="9"/>
      <c r="G56" s="5">
        <f>0*H51</f>
        <v>0</v>
      </c>
      <c r="H56" s="4" t="s">
        <v>5</v>
      </c>
    </row>
    <row r="57" spans="1:8" ht="15">
      <c r="A57" s="5">
        <v>0</v>
      </c>
      <c r="B57" s="4" t="s">
        <v>1</v>
      </c>
      <c r="D57" s="5">
        <f>5*E51</f>
        <v>5</v>
      </c>
      <c r="E57" s="4" t="s">
        <v>1</v>
      </c>
      <c r="F57" s="9"/>
      <c r="G57" s="5">
        <v>0</v>
      </c>
      <c r="H57" s="4" t="s">
        <v>1</v>
      </c>
    </row>
    <row r="58" spans="1:9" ht="15">
      <c r="A58" s="5">
        <f>A57</f>
        <v>0</v>
      </c>
      <c r="B58" s="4" t="s">
        <v>2</v>
      </c>
      <c r="D58" s="5">
        <f>D57</f>
        <v>5</v>
      </c>
      <c r="E58" s="4" t="s">
        <v>2</v>
      </c>
      <c r="F58" s="9"/>
      <c r="G58" s="5">
        <f>G57</f>
        <v>0</v>
      </c>
      <c r="H58" s="4" t="s">
        <v>2</v>
      </c>
      <c r="I58" s="9"/>
    </row>
    <row r="59" spans="1:9" ht="15">
      <c r="A59" s="5">
        <f>10*B51</f>
        <v>10</v>
      </c>
      <c r="B59" s="4" t="s">
        <v>3</v>
      </c>
      <c r="D59" s="5">
        <f>10*E51</f>
        <v>10</v>
      </c>
      <c r="E59" s="4" t="s">
        <v>3</v>
      </c>
      <c r="F59" s="9"/>
      <c r="G59" s="5">
        <f>16*H51</f>
        <v>16</v>
      </c>
      <c r="H59" s="4" t="s">
        <v>3</v>
      </c>
      <c r="I59" s="9"/>
    </row>
    <row r="60" spans="1:9" ht="15">
      <c r="A60" s="5">
        <f>10*B51</f>
        <v>10</v>
      </c>
      <c r="B60" s="4" t="s">
        <v>4</v>
      </c>
      <c r="D60" s="5">
        <f>10*E51</f>
        <v>10</v>
      </c>
      <c r="E60" s="4" t="s">
        <v>4</v>
      </c>
      <c r="F60" s="9"/>
      <c r="G60" s="5">
        <f>16*H51</f>
        <v>16</v>
      </c>
      <c r="H60" s="4" t="s">
        <v>4</v>
      </c>
      <c r="I60" s="9"/>
    </row>
    <row r="61" spans="1:9" ht="15">
      <c r="A61" s="5">
        <f>1*B51</f>
        <v>1</v>
      </c>
      <c r="B61" s="4" t="s">
        <v>25</v>
      </c>
      <c r="D61" s="5">
        <f>1*E51</f>
        <v>1</v>
      </c>
      <c r="E61" s="4" t="s">
        <v>25</v>
      </c>
      <c r="F61" s="9"/>
      <c r="G61" s="5">
        <f>2*H51</f>
        <v>2</v>
      </c>
      <c r="H61" s="4" t="s">
        <v>25</v>
      </c>
      <c r="I61" s="9"/>
    </row>
    <row r="62" spans="1:9" ht="15.75" thickBot="1">
      <c r="A62" s="6">
        <f>A57*4</f>
        <v>0</v>
      </c>
      <c r="B62" s="7" t="s">
        <v>22</v>
      </c>
      <c r="D62" s="21">
        <f>IF(D22=1,(D57*4),IF(D22=2,(D57*4)*2,IF(D22=3,(D57*4)*3)))</f>
        <v>20</v>
      </c>
      <c r="E62" s="7" t="s">
        <v>22</v>
      </c>
      <c r="F62" s="9"/>
      <c r="G62" s="6">
        <f>G57*4</f>
        <v>0</v>
      </c>
      <c r="H62" s="7" t="s">
        <v>22</v>
      </c>
      <c r="I62" s="9"/>
    </row>
    <row r="63" spans="3:9" ht="15">
      <c r="C63" s="9"/>
      <c r="D63" s="17"/>
      <c r="F63" s="9"/>
      <c r="I63" s="9"/>
    </row>
    <row r="75" spans="1:5" ht="15">
      <c r="A75" s="32" t="s">
        <v>23</v>
      </c>
      <c r="B75" s="32"/>
      <c r="C75" s="32"/>
      <c r="D75" s="32"/>
      <c r="E75" s="32"/>
    </row>
    <row r="76" spans="1:5" ht="15">
      <c r="A76" s="32"/>
      <c r="B76" s="32"/>
      <c r="C76" s="32"/>
      <c r="D76" s="32"/>
      <c r="E76" s="32"/>
    </row>
    <row r="77" spans="1:5" ht="15">
      <c r="A77" s="16" t="s">
        <v>18</v>
      </c>
      <c r="B77" s="9"/>
      <c r="C77" s="9"/>
      <c r="D77" s="22"/>
      <c r="E77" s="22"/>
    </row>
    <row r="78" spans="1:5" ht="15">
      <c r="A78" s="3" t="s">
        <v>20</v>
      </c>
      <c r="B78" s="9"/>
      <c r="C78" s="9"/>
      <c r="D78" s="17"/>
      <c r="E78" s="23"/>
    </row>
    <row r="79" spans="1:5" ht="15.75" thickBot="1">
      <c r="A79" s="3" t="s">
        <v>19</v>
      </c>
      <c r="B79" s="9"/>
      <c r="C79" s="9"/>
      <c r="D79" s="17"/>
      <c r="E79" s="23"/>
    </row>
    <row r="80" spans="1:5" ht="15">
      <c r="A80" s="1" t="s">
        <v>16</v>
      </c>
      <c r="B80" s="8">
        <v>1</v>
      </c>
      <c r="C80" s="9"/>
      <c r="D80" s="17"/>
      <c r="E80" s="17"/>
    </row>
    <row r="81" spans="1:5" ht="15">
      <c r="A81" s="13" t="s">
        <v>14</v>
      </c>
      <c r="B81" s="12" t="s">
        <v>13</v>
      </c>
      <c r="C81" s="9"/>
      <c r="D81" s="17"/>
      <c r="E81" s="17"/>
    </row>
    <row r="82" spans="1:5" ht="15">
      <c r="A82" s="5">
        <f>B80*7*6</f>
        <v>42</v>
      </c>
      <c r="B82" s="4" t="s">
        <v>24</v>
      </c>
      <c r="C82" s="9"/>
      <c r="D82" s="17"/>
      <c r="E82" s="17"/>
    </row>
    <row r="83" spans="1:5" ht="15">
      <c r="A83" s="5">
        <f>IF(A81="ja",B80*(6*6*2+12),B80*(6*6+12))</f>
        <v>84</v>
      </c>
      <c r="B83" s="4" t="s">
        <v>0</v>
      </c>
      <c r="C83" s="9"/>
      <c r="D83" s="17"/>
      <c r="E83" s="17"/>
    </row>
    <row r="84" spans="1:5" ht="15">
      <c r="A84" s="5">
        <f>16*B80</f>
        <v>16</v>
      </c>
      <c r="B84" s="4" t="s">
        <v>6</v>
      </c>
      <c r="C84" s="9"/>
      <c r="D84" s="17"/>
      <c r="E84" s="17"/>
    </row>
    <row r="85" spans="1:5" ht="15">
      <c r="A85" s="5">
        <f>0*B80</f>
        <v>0</v>
      </c>
      <c r="B85" s="4" t="s">
        <v>5</v>
      </c>
      <c r="C85" s="9"/>
      <c r="D85" s="17"/>
      <c r="E85" s="17"/>
    </row>
    <row r="86" spans="1:5" ht="15">
      <c r="A86" s="5">
        <f>B80*(6*6+12)</f>
        <v>48</v>
      </c>
      <c r="B86" s="4" t="s">
        <v>1</v>
      </c>
      <c r="C86" s="9"/>
      <c r="D86" s="17"/>
      <c r="E86" s="17"/>
    </row>
    <row r="87" spans="1:5" ht="15">
      <c r="A87" s="5">
        <f>A86</f>
        <v>48</v>
      </c>
      <c r="B87" s="4" t="s">
        <v>2</v>
      </c>
      <c r="C87" s="9"/>
      <c r="D87" s="17"/>
      <c r="E87" s="17"/>
    </row>
    <row r="88" spans="1:5" ht="15">
      <c r="A88" s="5">
        <f>B80*(6*6+12)</f>
        <v>48</v>
      </c>
      <c r="B88" s="4" t="s">
        <v>3</v>
      </c>
      <c r="C88" s="9"/>
      <c r="D88" s="17"/>
      <c r="E88" s="17"/>
    </row>
    <row r="89" spans="1:5" ht="15">
      <c r="A89" s="5">
        <f>B80*(6*6)</f>
        <v>36</v>
      </c>
      <c r="B89" s="4" t="s">
        <v>4</v>
      </c>
      <c r="C89" s="9"/>
      <c r="D89" s="17"/>
      <c r="E89" s="17"/>
    </row>
    <row r="90" spans="1:5" ht="15">
      <c r="A90" s="5">
        <f>1*B80</f>
        <v>1</v>
      </c>
      <c r="B90" s="4" t="s">
        <v>25</v>
      </c>
      <c r="C90" s="9"/>
      <c r="D90" s="22"/>
      <c r="E90" s="22"/>
    </row>
    <row r="91" spans="1:5" ht="15.75" thickBot="1">
      <c r="A91" s="6">
        <f>A87*4</f>
        <v>192</v>
      </c>
      <c r="B91" s="7" t="s">
        <v>22</v>
      </c>
      <c r="C91" s="9"/>
      <c r="D91" s="9"/>
      <c r="E91" s="9"/>
    </row>
  </sheetData>
  <sheetProtection/>
  <mergeCells count="2">
    <mergeCell ref="A1:H3"/>
    <mergeCell ref="A75:E76"/>
  </mergeCells>
  <printOptions/>
  <pageMargins left="0.7" right="0.7" top="0.75" bottom="0.75" header="0.3" footer="0.3"/>
  <pageSetup horizontalDpi="300" verticalDpi="300" orientation="landscape" paperSize="9" r:id="rId1"/>
  <headerFooter differentFirst="1">
    <firstHeader>&amp;C&amp;"-,Fett"&amp;22Jurten/Kothen Varianten
</first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Jurten Liste</dc:title>
  <dc:subject/>
  <dc:creator/>
  <cp:keywords/>
  <dc:description>Zum errechnen von jurtenburgen</dc:description>
  <cp:lastModifiedBy/>
  <dcterms:created xsi:type="dcterms:W3CDTF">2006-09-21T08:52:22Z</dcterms:created>
  <dcterms:modified xsi:type="dcterms:W3CDTF">2008-06-25T08:59:50Z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